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hassebuildingteam.sharepoint.com/sites/210116-CHASSEInternal/Shared Documents/CHASSE Internal/Budget/Rhett Pedersen - Budget/Budget/"/>
    </mc:Choice>
  </mc:AlternateContent>
  <xr:revisionPtr revIDLastSave="0" documentId="8_{F959A38B-452F-48C4-A2FA-7065D2E8CD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1" l="1"/>
  <c r="F30" i="1"/>
  <c r="E195" i="1"/>
  <c r="F22" i="1"/>
  <c r="D219" i="1" l="1"/>
  <c r="D218" i="1"/>
  <c r="D217" i="1"/>
  <c r="D74" i="1"/>
  <c r="F218" i="1"/>
  <c r="F217" i="1"/>
  <c r="F171" i="1"/>
  <c r="F20" i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<sst xmlns="http://schemas.openxmlformats.org/spreadsheetml/2006/main" count="403" uniqueCount="390">
  <si>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</si>
  <si>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</si>
  <si>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</si>
  <si>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</si>
  <si>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</si>
  <si>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</si>
  <si>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</si>
  <si>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</si>
  <si>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</si>
  <si>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</si>
  <si>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</si>
  <si>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</si>
  <si>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</si>
  <si>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</si>
  <si>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</si>
  <si>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</si>
  <si>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</si>
  <si>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</si>
  <si>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</si>
  <si>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</si>
  <si>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</si>
  <si>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</si>
  <si>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</si>
  <si>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</si>
  <si>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</si>
  <si>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</si>
  <si>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</si>
  <si>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</si>
  <si>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</si>
  <si>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</si>
  <si>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</si>
  <si>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</si>
  <si>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</si>
  <si>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</si>
  <si>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</si>
  <si>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</si>
  <si>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</si>
  <si>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</si>
  <si>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</si>
  <si>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</si>
  <si>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</si>
  <si>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</si>
  <si>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</si>
  <si>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</si>
  <si>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</si>
  <si>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</si>
  <si>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</si>
  <si>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</si>
  <si>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</si>
  <si>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</si>
  <si>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</si>
  <si>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</si>
  <si>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</si>
  <si>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</si>
  <si>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</si>
  <si>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</si>
  <si>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</si>
  <si>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</si>
  <si>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</si>
  <si>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</si>
  <si>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</si>
  <si>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</si>
  <si>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</si>
  <si>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</si>
  <si>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</si>
  <si>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</si>
  <si>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</si>
  <si>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</si>
  <si>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</si>
  <si>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</si>
  <si>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</si>
  <si>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</si>
  <si>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</si>
  <si>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</si>
  <si>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</si>
  <si>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</si>
  <si>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</si>
  <si>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</si>
  <si>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</si>
  <si>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</si>
  <si>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</si>
  <si>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</si>
  <si>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</si>
  <si>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</si>
  <si>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</si>
  <si>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</si>
  <si>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</si>
  <si>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</si>
  <si>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</si>
  <si>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</si>
  <si>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</si>
  <si>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</si>
  <si>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</si>
  <si>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</si>
  <si>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</si>
  <si>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</si>
  <si>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</si>
  <si>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</si>
  <si>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</si>
  <si>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</si>
  <si>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</si>
  <si>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</si>
  <si>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</si>
  <si>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</si>
  <si>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</si>
  <si>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</si>
  <si>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</si>
  <si>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</si>
  <si>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</si>
  <si>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</si>
  <si>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</si>
  <si>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</si>
  <si>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</si>
  <si>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</si>
  <si>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</si>
  <si>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</si>
  <si>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</si>
  <si>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</si>
  <si>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</si>
  <si>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</si>
  <si>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</si>
  <si>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</si>
  <si>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</si>
  <si>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</si>
  <si>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</si>
  <si>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</si>
  <si>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</si>
  <si>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</si>
  <si>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</si>
  <si>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</si>
  <si>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</si>
  <si>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</si>
  <si>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</si>
  <si>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</si>
  <si>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</si>
  <si>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</si>
  <si>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</si>
  <si>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</si>
  <si>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</si>
  <si>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</si>
  <si>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</si>
  <si>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</si>
  <si>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</si>
  <si>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</si>
  <si>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</si>
  <si>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</si>
  <si>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</si>
  <si>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</si>
  <si>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</si>
  <si>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</si>
  <si>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</si>
  <si>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</si>
  <si>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</si>
  <si>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</si>
  <si>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</si>
  <si>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</si>
  <si>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</si>
  <si>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</si>
  <si>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</si>
  <si>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</si>
  <si>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</si>
  <si>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</si>
  <si>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</si>
  <si>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</si>
  <si>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</si>
  <si>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</si>
  <si>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</si>
  <si>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</si>
  <si>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</si>
  <si>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</si>
  <si>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</si>
  <si>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</si>
  <si>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</si>
  <si>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</si>
  <si>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</si>
  <si>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</si>
  <si>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</si>
  <si>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</si>
  <si>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</si>
  <si>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</si>
  <si>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</si>
  <si>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</si>
  <si>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</si>
  <si>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</si>
  <si>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</si>
  <si>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</si>
  <si>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</si>
  <si>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</si>
  <si>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</si>
  <si>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</si>
  <si>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</si>
  <si>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</si>
  <si>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</si>
  <si>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</si>
  <si>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</si>
  <si>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</si>
  <si>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</si>
  <si>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</si>
  <si>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</si>
  <si>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</si>
  <si>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</si>
  <si>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</si>
  <si>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</si>
  <si>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</si>
  <si>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</si>
  <si>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</si>
  <si>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</si>
  <si>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</si>
  <si>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</si>
  <si>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</si>
  <si>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</si>
  <si>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</si>
  <si>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</si>
  <si>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</si>
  <si>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</si>
  <si>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</si>
  <si>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</si>
  <si>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</si>
  <si>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</si>
  <si>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</si>
  <si>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</si>
  <si>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</si>
  <si>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</si>
  <si>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</si>
  <si>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</si>
  <si>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</si>
  <si>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</si>
  <si>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</si>
  <si>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</si>
  <si>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</si>
  <si>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</si>
  <si>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</si>
  <si>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</si>
  <si>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</si>
  <si>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</si>
  <si>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</si>
  <si>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</si>
  <si>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</si>
  <si>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</si>
  <si>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</si>
  <si>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</si>
  <si>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</si>
  <si>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</si>
  <si>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</si>
  <si>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</si>
  <si>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</si>
  <si>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</si>
  <si>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</si>
  <si>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</si>
  <si>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</si>
  <si>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</si>
  <si>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</si>
  <si>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</si>
  <si>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</si>
  <si>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</si>
  <si>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</si>
  <si>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</si>
  <si>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</si>
  <si>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</si>
  <si>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</si>
  <si>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</si>
  <si>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</si>
  <si>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</si>
  <si>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</si>
  <si>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</si>
  <si>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</si>
  <si>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</si>
  <si>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</si>
  <si>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</si>
  <si>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</si>
  <si>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</si>
  <si>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</si>
  <si>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</si>
  <si>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</si>
  <si>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</si>
  <si>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</si>
  <si>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</si>
  <si>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</si>
  <si>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</si>
  <si>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</si>
  <si>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</si>
  <si>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</si>
  <si>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</si>
  <si>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</si>
  <si>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</si>
  <si>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</si>
  <si>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</si>
  <si>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</si>
  <si>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</si>
  <si>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</si>
  <si>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</si>
  <si>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</si>
  <si>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</si>
  <si>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</si>
  <si>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</si>
  <si>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</si>
  <si>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</si>
  <si>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</si>
  <si>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</si>
  <si>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</si>
  <si>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</si>
  <si>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</si>
  <si>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</si>
  <si>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</si>
  <si>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</si>
  <si>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</si>
  <si>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</si>
  <si>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</si>
  <si>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</si>
  <si>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</si>
  <si>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</si>
  <si>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</si>
  <si>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</si>
  <si>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</si>
  <si>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</si>
  <si>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</si>
  <si>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</si>
  <si>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</si>
  <si>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</si>
  <si>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</si>
  <si>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</si>
  <si>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</si>
  <si>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</si>
  <si>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</si>
  <si>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</si>
  <si>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</si>
  <si>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</si>
  <si>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</si>
  <si>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</si>
  <si>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</si>
  <si>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</si>
  <si>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</si>
  <si>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</si>
  <si>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</si>
  <si>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</si>
  <si>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</si>
  <si>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</si>
  <si>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</si>
  <si>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</si>
  <si>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</si>
  <si>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</si>
  <si>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</si>
  <si>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</si>
  <si>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</si>
  <si>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</si>
  <si>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</si>
  <si>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</si>
  <si>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</si>
  <si>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</si>
  <si>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</si>
  <si>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</si>
  <si>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</si>
  <si>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</si>
  <si>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</si>
  <si>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</si>
  <si>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</si>
  <si>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</si>
  <si>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</si>
  <si>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</si>
  <si>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</si>
  <si>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</si>
  <si>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</si>
  <si>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</si>
  <si>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</si>
  <si>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</si>
  <si>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</si>
  <si>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</si>
  <si>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</si>
  <si>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</si>
  <si>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</si>
  <si>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</si>
  <si>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</si>
  <si>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</si>
  <si>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</si>
  <si>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</si>
  <si>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</si>
  <si>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</si>
  <si>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</si>
  <si>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</si>
  <si>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</si>
  <si>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</si>
  <si>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</si>
  <si>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</si>
  <si>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</si>
  <si>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</si>
  <si>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</si>
  <si>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Roosevelt School District</t>
  </si>
  <si>
    <t>Maricopa County</t>
  </si>
  <si>
    <t>Orcutt Winslow</t>
  </si>
  <si>
    <t>Chasse Building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</si>
</sst>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A195" zoomScaleNormal="124" zoomScaleSheetLayoutView="100" workbookViewId="0">
      <selection activeCell="E222" sqref="E222:F222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42578125" style="51" hidden="1" customWidth="1"/>
    <col min="10" max="10" width="2.140625" style="51" customWidth="1"/>
    <col min="11" max="11" width="20.42578125" style="50" customWidth="1"/>
    <col min="12" max="12" width="10.42578125" style="51" hidden="1" customWidth="1"/>
    <col min="13" max="13" width="2.140625" style="51" customWidth="1"/>
    <col min="14" max="14" width="20.42578125" style="50" customWidth="1"/>
    <col min="15" max="15" width="10.42578125" style="51" hidden="1" customWidth="1"/>
    <col min="16" max="16" width="2.140625" style="51" customWidth="1"/>
    <col min="17" max="17" width="20.42578125" style="50" customWidth="1"/>
    <col min="18" max="18" width="10.42578125" style="51" hidden="1" customWidth="1"/>
    <col min="19" max="19" width="2.140625" style="51" customWidth="1"/>
    <col min="20" max="20" width="20.42578125" style="50" customWidth="1"/>
    <col min="21" max="21" width="10.42578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2" t="s">
        <v>382</v>
      </c>
      <c r="B4" s="283"/>
      <c r="C4" s="283"/>
      <c r="D4" s="283"/>
      <c r="E4" s="283"/>
      <c r="F4" s="283"/>
      <c r="G4" s="284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5" t="s">
        <v>386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6" t="s">
        <v>387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6" t="s">
        <v>388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6" t="s">
        <v>389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79"/>
      <c r="E10" s="280"/>
      <c r="F10" s="281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>
        <v>45000</v>
      </c>
      <c r="E16" s="194"/>
      <c r="F16" s="146">
        <v>10000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>
        <v>233824</v>
      </c>
      <c r="E17" s="194"/>
      <c r="F17" s="146">
        <v>16857</v>
      </c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278824</v>
      </c>
      <c r="E20" s="102">
        <f>SUM(E16:E19)</f>
        <v>0</v>
      </c>
      <c r="F20" s="102">
        <f>SUM(F16:F19)</f>
        <v>26857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>
        <v>43102</v>
      </c>
      <c r="E22" s="149">
        <v>3565</v>
      </c>
      <c r="F22" s="150">
        <f>9456-E22</f>
        <v>5891</v>
      </c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>
        <v>676366</v>
      </c>
      <c r="E23" s="149"/>
      <c r="F23" s="150">
        <v>9526</v>
      </c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719468</v>
      </c>
      <c r="E25" s="38">
        <f>SUM(E22:E24)</f>
        <v>3565</v>
      </c>
      <c r="F25" s="246">
        <f>SUM(F22:F24)</f>
        <v>15417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>
        <v>1594115</v>
      </c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>
        <f>351737-E195</f>
        <v>258495</v>
      </c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1594115</v>
      </c>
      <c r="E33" s="37">
        <f>SUM(E27:E32)</f>
        <v>0</v>
      </c>
      <c r="F33" s="247">
        <f>SUM(F27:F32)</f>
        <v>258495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>
        <v>927746</v>
      </c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927746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>
        <v>1766903</v>
      </c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1766903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>
        <v>1211002</v>
      </c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>
        <v>316895</v>
      </c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1527897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>
        <v>71313</v>
      </c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>
        <v>819479</v>
      </c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>
        <v>208954</v>
      </c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>
        <v>186653</v>
      </c>
      <c r="E70" s="199"/>
      <c r="F70" s="156">
        <v>3534</v>
      </c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1286399</v>
      </c>
      <c r="E71" s="93">
        <f>SUM(E57:E70)</f>
        <v>0</v>
      </c>
      <c r="F71" s="249">
        <f>SUM(F57:F70)</f>
        <v>3534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>
        <v>321430</v>
      </c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>
        <f>57920+115560+76360</f>
        <v>249840</v>
      </c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>
        <v>707080</v>
      </c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1278350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>
        <v>62484</v>
      </c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>
        <v>1088040</v>
      </c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>
        <v>433138</v>
      </c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>
        <v>187518</v>
      </c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>
        <v>416357</v>
      </c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>
        <v>253925</v>
      </c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2441462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>
        <v>186159</v>
      </c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>
        <v>36035</v>
      </c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222194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>
        <v>451162</v>
      </c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>
        <v>80300</v>
      </c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>
        <v>43050</v>
      </c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574512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>
        <v>81668</v>
      </c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>
        <v>11550</v>
      </c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93218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>
        <v>84630</v>
      </c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84630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>
        <v>163201</v>
      </c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163201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>
        <v>878256</v>
      </c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878256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>
        <v>1747001</v>
      </c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1747001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>
        <v>2144565</v>
      </c>
      <c r="E171" s="196"/>
      <c r="F171" s="150">
        <f>408695+67500</f>
        <v>476195</v>
      </c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2144565</v>
      </c>
      <c r="E174" s="93">
        <f>SUM(E170:E173)</f>
        <v>0</v>
      </c>
      <c r="F174" s="249">
        <f>SUM(F170:F173)</f>
        <v>476195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>
        <v>196577</v>
      </c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196577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>
        <v>643423</v>
      </c>
      <c r="E187" s="149">
        <v>56242</v>
      </c>
      <c r="F187" s="158">
        <f>306147-E187</f>
        <v>249905</v>
      </c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>
        <v>3212</v>
      </c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646635</v>
      </c>
      <c r="E190" s="102">
        <f>SUM(E187:E189)</f>
        <v>56242</v>
      </c>
      <c r="F190" s="250">
        <f>SUM(F187:F189)</f>
        <v>249905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f>93242</f>
        <v>93242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>
        <v>24800</v>
      </c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>
        <v>215750</v>
      </c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>
        <v>370780</v>
      </c>
      <c r="E202" s="199"/>
      <c r="F202" s="156">
        <v>28241</v>
      </c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586530</v>
      </c>
      <c r="E203" s="102">
        <f>SUM(E192:E202)</f>
        <v>93242</v>
      </c>
      <c r="F203" s="251">
        <f>SUM(F192:F202)</f>
        <v>53041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>
        <v>597465</v>
      </c>
      <c r="E205" s="196"/>
      <c r="F205" s="150">
        <v>91880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597465</v>
      </c>
      <c r="E211" s="102">
        <f>SUM(E205:E210)</f>
        <v>0</v>
      </c>
      <c r="F211" s="251">
        <f>SUM(F205:F210)</f>
        <v>91880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19755948</v>
      </c>
      <c r="E212" s="44">
        <f>SUM(E20,E25,E33,E41,E48,E55,E71,E83,E98,E113,E127,E135,E141,E146,E149,E157,E165,E168,E174,E180,E185,E190,E203,E211)</f>
        <v>153049</v>
      </c>
      <c r="F212" s="252">
        <f>SUM(F20,F25,F33,F41,F48,F55,F71,F83,F98,F113,F127,F135,F141,F146,F149,F157,F165,F168,F174,F180,F185,F190,F203,F211)</f>
        <v>1175324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>
        <v>0</v>
      </c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>
        <v>1224867</v>
      </c>
      <c r="E214" s="177"/>
      <c r="F214" s="177">
        <v>84281</v>
      </c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>
        <v>0</v>
      </c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>
        <v>1019250</v>
      </c>
      <c r="E216" s="177"/>
      <c r="F216" s="177">
        <v>84281</v>
      </c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>
        <f>244973+244973</f>
        <v>489946</v>
      </c>
      <c r="E217" s="177"/>
      <c r="F217" s="177">
        <f>33712+16856</f>
        <v>50568</v>
      </c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>
        <f>293968+146984</f>
        <v>440952</v>
      </c>
      <c r="E218" s="179"/>
      <c r="F218" s="179">
        <f>20227+10114</f>
        <v>30341</v>
      </c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>
        <f>269471</f>
        <v>269471</v>
      </c>
      <c r="E219" s="179"/>
      <c r="F219" s="179">
        <v>18542</v>
      </c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1296904</v>
      </c>
      <c r="E220" s="181"/>
      <c r="F220" s="181">
        <v>89238</v>
      </c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4741390</v>
      </c>
      <c r="E221" s="30">
        <f>SUM(E213:E220)</f>
        <v>0</v>
      </c>
      <c r="F221" s="30">
        <f>SUM(F213:F220)</f>
        <v>357251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24497338</v>
      </c>
      <c r="E222" s="255">
        <f>E212+E221</f>
        <v>153049</v>
      </c>
      <c r="F222" s="255">
        <f>F212+F221</f>
        <v>1532575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26182962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1685624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Rhett Pedersen</cp:lastModifiedBy>
  <cp:lastPrinted>2021-02-17T03:49:12Z</cp:lastPrinted>
  <dcterms:created xsi:type="dcterms:W3CDTF">2006-08-31T18:48:44Z</dcterms:created>
  <dcterms:modified xsi:type="dcterms:W3CDTF">2022-08-10T18:02:14Z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